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Coversheet" sheetId="1" r:id="rId1"/>
  </sheets>
  <calcPr calcId="145621"/>
</workbook>
</file>

<file path=xl/calcChain.xml><?xml version="1.0" encoding="utf-8"?>
<calcChain xmlns="http://schemas.openxmlformats.org/spreadsheetml/2006/main">
  <c r="F106" i="1" l="1"/>
  <c r="G105" i="1"/>
  <c r="G104" i="1"/>
  <c r="G103" i="1"/>
  <c r="G102" i="1"/>
  <c r="F100" i="1"/>
  <c r="G99" i="1"/>
  <c r="G98" i="1"/>
  <c r="G97" i="1"/>
  <c r="D97" i="1"/>
  <c r="G96" i="1"/>
  <c r="D96" i="1"/>
  <c r="G95" i="1"/>
  <c r="G94" i="1"/>
  <c r="G93" i="1"/>
  <c r="F91" i="1"/>
  <c r="G90" i="1"/>
  <c r="G89" i="1"/>
  <c r="G88" i="1"/>
  <c r="G87" i="1"/>
  <c r="F85" i="1"/>
  <c r="G84" i="1"/>
  <c r="G83" i="1"/>
  <c r="G82" i="1"/>
  <c r="G79" i="1"/>
  <c r="G78" i="1"/>
  <c r="G77" i="1"/>
  <c r="G76" i="1"/>
  <c r="G75" i="1"/>
  <c r="G74" i="1"/>
  <c r="G73" i="1"/>
  <c r="G72" i="1"/>
  <c r="G71" i="1"/>
  <c r="D71" i="1"/>
  <c r="G70" i="1"/>
  <c r="G69" i="1"/>
  <c r="F67" i="1"/>
  <c r="D66" i="1"/>
  <c r="G66" i="1" s="1"/>
  <c r="D65" i="1"/>
  <c r="G65" i="1" s="1"/>
  <c r="G64" i="1"/>
  <c r="F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F45" i="1"/>
  <c r="G44" i="1"/>
  <c r="G43" i="1"/>
  <c r="G42" i="1"/>
  <c r="G41" i="1"/>
  <c r="G40" i="1"/>
  <c r="F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1" i="1"/>
  <c r="G8" i="1"/>
  <c r="G7" i="1"/>
</calcChain>
</file>

<file path=xl/comments1.xml><?xml version="1.0" encoding="utf-8"?>
<comments xmlns="http://schemas.openxmlformats.org/spreadsheetml/2006/main">
  <authors>
    <author/>
  </authors>
  <commentList>
    <comment ref="C76" authorId="0">
      <text>
        <r>
          <rPr>
            <sz val="10"/>
            <color rgb="FF000000"/>
            <rFont val="Arial"/>
            <scheme val="minor"/>
          </rPr>
          <t>@art.williams@texascreative.com high memory plan here
	-Rebecca Czarobski</t>
        </r>
      </text>
    </comment>
  </commentList>
</comments>
</file>

<file path=xl/sharedStrings.xml><?xml version="1.0" encoding="utf-8"?>
<sst xmlns="http://schemas.openxmlformats.org/spreadsheetml/2006/main" count="293" uniqueCount="159">
  <si>
    <t>Department of Information Resources</t>
  </si>
  <si>
    <t>Request for Offer DIR-CPO-TMP-564</t>
  </si>
  <si>
    <t>Comprehensive Web Development and Managed Services</t>
  </si>
  <si>
    <t>PRICING SHEET</t>
  </si>
  <si>
    <t>Texas Creative DIR-CPO-5200</t>
  </si>
  <si>
    <t>SERVICE CATEGORY Description</t>
  </si>
  <si>
    <t xml:space="preserve">SUBCATEGORY </t>
  </si>
  <si>
    <t>PRODUCT DESCRIPTION</t>
  </si>
  <si>
    <t>MSRP/List Price
 (Per Unit)</t>
  </si>
  <si>
    <t>Unit of Measure</t>
  </si>
  <si>
    <t>Discount % off MSRP</t>
  </si>
  <si>
    <t>DIR Customer Price
 (Per Unit/EA)</t>
  </si>
  <si>
    <t>Accessibility Services</t>
  </si>
  <si>
    <t>Accessibility Audit</t>
  </si>
  <si>
    <t>Consulting, research, recommendation for Audit process</t>
  </si>
  <si>
    <t xml:space="preserve">Per Hour </t>
  </si>
  <si>
    <t>WCAG Compliance Testing</t>
  </si>
  <si>
    <t>PDF Testing and Remediation</t>
  </si>
  <si>
    <t>Quoted per project</t>
  </si>
  <si>
    <t>Form Testing and Remediation</t>
  </si>
  <si>
    <t>Category Total Average Discount</t>
  </si>
  <si>
    <t>WEBSITE DESIGN/DEVELOPMENT</t>
  </si>
  <si>
    <t>Account Coordination</t>
  </si>
  <si>
    <t>Account Management</t>
  </si>
  <si>
    <t>Administrative</t>
  </si>
  <si>
    <t>Art Direction</t>
  </si>
  <si>
    <t>Client Meeting</t>
  </si>
  <si>
    <t>CMS</t>
  </si>
  <si>
    <t>Copywriting</t>
  </si>
  <si>
    <t>Copywriting Jr</t>
  </si>
  <si>
    <t>Creative Direction</t>
  </si>
  <si>
    <t>Internal Meeting</t>
  </si>
  <si>
    <t>Media Buying</t>
  </si>
  <si>
    <t>Media Coordination</t>
  </si>
  <si>
    <t>Media Planning</t>
  </si>
  <si>
    <t>P-5 File Prep/Quality Control</t>
  </si>
  <si>
    <t>Production</t>
  </si>
  <si>
    <t>Production Revision</t>
  </si>
  <si>
    <t>Social Media Management</t>
  </si>
  <si>
    <t>Social Media Strategy</t>
  </si>
  <si>
    <t>Traffic Management</t>
  </si>
  <si>
    <t>Travel Time</t>
  </si>
  <si>
    <t>Web Design/Development</t>
  </si>
  <si>
    <t>Web Maintenance</t>
  </si>
  <si>
    <t>Web Production</t>
  </si>
  <si>
    <t>Logo Design</t>
  </si>
  <si>
    <t xml:space="preserve">Logo design for website </t>
  </si>
  <si>
    <t>Per Design</t>
  </si>
  <si>
    <t>Wordpress Plugin Acquisition &amp; Management</t>
  </si>
  <si>
    <t>Acquisition &amp; management of premium 3rd-party plugins needed to provide features for the client website - includes the 3rd party license fees</t>
  </si>
  <si>
    <t>Domain Name System (DNS) Management</t>
  </si>
  <si>
    <t>Registration/Renewal</t>
  </si>
  <si>
    <t>1 Year, .com, .net, .org, .info, .us top level domains. All others quoted at market rates.</t>
  </si>
  <si>
    <t>Flat Fee</t>
  </si>
  <si>
    <t>2 Years, .com, .net, .org, .info, .us top level domains. All others quoted at market rates.</t>
  </si>
  <si>
    <t>5 Years, .com, .net, .org, .info, .us top level domains. All others quoted at market rates.</t>
  </si>
  <si>
    <t>Domain Registry Set-up</t>
  </si>
  <si>
    <t>Domain registry research, management, set-up or transfer; web production</t>
  </si>
  <si>
    <t>Managed DNS, CDN, &amp; WAF</t>
  </si>
  <si>
    <t>Cloudflare Pro (managed) - DNS, CDN, firewall page rules, image optimization, DDoS protection, universal ssl certificate</t>
  </si>
  <si>
    <t>Per Month</t>
  </si>
  <si>
    <t>Business Analysis Services</t>
  </si>
  <si>
    <t xml:space="preserve">Website Audit </t>
  </si>
  <si>
    <t>Research, review, and provide generalized reporting of the state of the infrastructure, code/CMS, SEO, and accessibility along with general recommendations as to improvements needed.</t>
  </si>
  <si>
    <t>Flat fee</t>
  </si>
  <si>
    <t xml:space="preserve">Digital Display Banner Design </t>
  </si>
  <si>
    <t xml:space="preserve">Graphic designer for digital display banner ads (one design, one set) </t>
  </si>
  <si>
    <t>Email Marketing Template</t>
  </si>
  <si>
    <t>Email marketing template design and coding</t>
  </si>
  <si>
    <t>Email Newsletter SaaS Platform Setup</t>
  </si>
  <si>
    <t>Research, recommend and set up email send platform</t>
  </si>
  <si>
    <t>MyEmma Email Management Services</t>
  </si>
  <si>
    <t>Annual or monthly platform access</t>
  </si>
  <si>
    <t>MyEmma Email Management Addons</t>
  </si>
  <si>
    <t>Annual, monthly or one-time addons</t>
  </si>
  <si>
    <t>Manage social media community, communication calendar, persona development, training</t>
  </si>
  <si>
    <t>Social Media Page Creation</t>
  </si>
  <si>
    <t>Social media page creation for Facebook, Instagram, Pinterest, LinkedIn, Twitter, and others</t>
  </si>
  <si>
    <t>Social Media Reputation Management</t>
  </si>
  <si>
    <t xml:space="preserve">Hourly cost to manage social reputation, customer service response across multiple platforms </t>
  </si>
  <si>
    <t>Monthly Analytics Reporting</t>
  </si>
  <si>
    <t>Monthly reporting for all analytics</t>
  </si>
  <si>
    <t>Google Analytics Setup - One Time</t>
  </si>
  <si>
    <t>Set up Google Analytics for website</t>
  </si>
  <si>
    <t>Search Engine Optimization</t>
  </si>
  <si>
    <t>Research, recommendations and strategic planning for SEO and site content.</t>
  </si>
  <si>
    <t>SEO Monitoring Dashboard</t>
  </si>
  <si>
    <t>Keyword (paid and organic), competitor, and backlink monitoring; SEO &amp; on-page audits; 1 user login</t>
  </si>
  <si>
    <t>per month</t>
  </si>
  <si>
    <t>SEO Monitoring Dashboard Addon - AI Content Tools</t>
  </si>
  <si>
    <t>Content idea finder; SEO &amp; content improvement recommendations; (requires SEO Monitoring Dashboard)</t>
  </si>
  <si>
    <t>SEO Monitoring Dashboard Addon - Local SEO</t>
  </si>
  <si>
    <t>Google business profile analysis &amp; monitoring, local rank tracker, review monitoring, local market audit; (requires SEO Monitoring Dashboard)</t>
  </si>
  <si>
    <t>WEBSITE HOSTING</t>
  </si>
  <si>
    <t>Consulting</t>
  </si>
  <si>
    <t>Research, review and recommend hosting solutions for large enterprise websites</t>
  </si>
  <si>
    <t>Per Hour</t>
  </si>
  <si>
    <t>Monthly CMS Security Maintenance</t>
  </si>
  <si>
    <t>Monthly updates to patch security issues in the CMS.</t>
  </si>
  <si>
    <t>Per Quarter</t>
  </si>
  <si>
    <t>Monthly updates to patch security issues in the CMS. Required for any website hosted on TXC servers</t>
  </si>
  <si>
    <t>CLOUD HOSTING</t>
  </si>
  <si>
    <t>Research, review and recommend hosting solutions for large cloud enterprise websites</t>
  </si>
  <si>
    <t>Maintenance</t>
  </si>
  <si>
    <t>Maintenance for hosting plans</t>
  </si>
  <si>
    <t>Setup</t>
  </si>
  <si>
    <t>Cloud hosting support and management</t>
  </si>
  <si>
    <t>Per URL</t>
  </si>
  <si>
    <t>Hosting Plans</t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</si>
  <si>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Development hosting - 0.65 vCPU / 0.65 GB RAM
(1 environment; no live domain)</t>
    </r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</si>
  <si>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Essential hosting - 0.65 vCPU / 0.65 GB RAM (2 environments)</t>
    </r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</si>
  <si>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Standard hosting - 1 vCPU / 0.8 GB RAM (3 environments)</t>
    </r>
  </si>
  <si>
    <t>Platform.sh Medium hosting - 2 vCPU / 3 GB RAM (3 environments)</t>
  </si>
  <si>
    <t>Platform.sh Medium hosting  (high memory) - 2 vCPU / 4 GB RAM (3 environments)</t>
  </si>
  <si>
    <t>Platform.sh Large hosting - 4 vCPU / 6 GB RAM (3 environments)</t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</si>
  <si>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X-Large hosting - 8 vCPU / 12 GB RAM (3 environments)</t>
    </r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</si>
  <si>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2X-Large hosting - 16 vCPU / 24 GB RAM (3 environments)</t>
    </r>
  </si>
  <si>
    <r>
      <rPr>
        <sz val="9"/>
        <color rgb="FF000000"/>
        <rFont val="Arial"/>
      </rPr>
      <t>Platform.sh</t>
    </r>
    <r>
      <rPr>
        <sz val="9"/>
        <color rgb="FF000000"/>
        <rFont val="Arial"/>
      </rPr>
      <t xml:space="preserve"> custom hosting </t>
    </r>
  </si>
  <si>
    <t xml:space="preserve">WPEngine custom hosting </t>
  </si>
  <si>
    <t>Addons</t>
  </si>
  <si>
    <t>5GB SSD additional disk storage for Platform.sh for up to 3 environments</t>
  </si>
  <si>
    <t>Per 5 GB/Month</t>
  </si>
  <si>
    <t>3 additional development environments for Platform.sh hosting</t>
  </si>
  <si>
    <t>1 client developer user access to Platform.sh</t>
  </si>
  <si>
    <t xml:space="preserve">Per User/Month </t>
  </si>
  <si>
    <t>WEB CONTENT MANAGEMENT</t>
  </si>
  <si>
    <t>Content Creation</t>
  </si>
  <si>
    <t>Website content creation; graphics, video, promotions</t>
  </si>
  <si>
    <t>Content Implementation</t>
  </si>
  <si>
    <t>Website content proofing and uploading into CMS</t>
  </si>
  <si>
    <t>Content Strategy</t>
  </si>
  <si>
    <t>Website content strategy review, recommendations, planning</t>
  </si>
  <si>
    <t>Basic Content Maintenance</t>
  </si>
  <si>
    <t>Website content update requests from client, change out photos, update text, add pages, graphics</t>
  </si>
  <si>
    <t xml:space="preserve">TRAINING/MAINTENANCE/SUPPORT </t>
  </si>
  <si>
    <t>CMS Training</t>
  </si>
  <si>
    <t>CMS Training - Remote access</t>
  </si>
  <si>
    <t>Troubleshooting</t>
  </si>
  <si>
    <t>Troubleshooting website by senior web developer, priority review, recommendations, repair</t>
  </si>
  <si>
    <t>Website Maintenance</t>
  </si>
  <si>
    <t>Minor changes to website, code, them, page navigation, or functionality</t>
  </si>
  <si>
    <t>Accessibility Training - Half Day</t>
  </si>
  <si>
    <t>Accessibility training for content managers. This half day session will share best practices for keeping your website WCAG compliant.</t>
  </si>
  <si>
    <t>Per Half Day</t>
  </si>
  <si>
    <t>Accessiblity Training - Full Day</t>
  </si>
  <si>
    <t>Accessibility training for content managers and technical teams. This full day session will offer a basic training for content managers followed by a more advance session for technical teams. Learn best practices for keeping your website WCAG compliant.</t>
  </si>
  <si>
    <t>Per Full Day</t>
  </si>
  <si>
    <t>Email Marketing Training</t>
  </si>
  <si>
    <t>Email Marketing training workshop</t>
  </si>
  <si>
    <t>Social Media Management Training</t>
  </si>
  <si>
    <t>Social Media training workshop</t>
  </si>
  <si>
    <t>TURNKEY SOLUTIONS</t>
  </si>
  <si>
    <t xml:space="preserve">Email Signature Custom Template </t>
  </si>
  <si>
    <t>Design, and develop custom email signature template, provide html for client use or integration with email signature system.</t>
  </si>
  <si>
    <t>Email Signature System Fee</t>
  </si>
  <si>
    <t>1-20 employee email signatures. Annual fee for email email signature system.</t>
  </si>
  <si>
    <t>Annually</t>
  </si>
  <si>
    <t xml:space="preserve">21-99 employee email signatures. Annual fee for email email signature system. </t>
  </si>
  <si>
    <t xml:space="preserve">100-500 employee email signatures. Annual fee for email email signature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</si>
</sst>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b/>
      <sz val="14"/>
      <color rgb="FF000000"/>
      <name val="Calibri"/>
    </font>
    <font>
      <b/>
      <sz val="9"/>
      <color rgb="FFFFFFFF"/>
      <name val="Arial"/>
    </font>
    <font>
      <b/>
      <sz val="9"/>
      <color rgb="FFFF0000"/>
      <name val="Arial"/>
    </font>
    <font>
      <sz val="10"/>
      <color theme="1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theme="1"/>
      <name val="Arial"/>
    </font>
    <font>
      <sz val="10"/>
      <name val="Arial"/>
    </font>
    <font>
      <sz val="10"/>
      <color rgb="FF000000"/>
      <name val="Arial"/>
    </font>
    <font>
      <b/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0" borderId="0" xfId="0" applyFont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164" fontId="7" fillId="4" borderId="5" xfId="0" applyNumberFormat="1" applyFont="1" applyFill="1" applyBorder="1" applyAlignment="1">
      <alignment vertical="center"/>
    </xf>
    <xf numFmtId="10" fontId="3" fillId="4" borderId="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7" fillId="3" borderId="3" xfId="0" applyFont="1" applyFill="1" applyBorder="1" applyAlignment="1"/>
    <xf numFmtId="0" fontId="7" fillId="3" borderId="8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9" fontId="7" fillId="3" borderId="7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0" borderId="0" xfId="0" applyFont="1" applyAlignment="1"/>
    <xf numFmtId="0" fontId="9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9" fontId="7" fillId="0" borderId="5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0" fontId="3" fillId="4" borderId="5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64" fontId="7" fillId="5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3" fillId="4" borderId="7" xfId="0" applyFont="1" applyFill="1" applyBorder="1" applyAlignment="1"/>
    <xf numFmtId="10" fontId="3" fillId="4" borderId="5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7" fillId="4" borderId="7" xfId="0" applyNumberFormat="1" applyFont="1" applyFill="1" applyBorder="1" applyAlignment="1">
      <alignment horizontal="center"/>
    </xf>
    <xf numFmtId="10" fontId="7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/>
    <xf numFmtId="0" fontId="8" fillId="0" borderId="6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7"/>
  <sheetViews>
    <sheetView tabSelected="1" workbookViewId="0">
      <selection sqref="A1:G1"/>
    </sheetView>
  </sheetViews>
  <sheetFormatPr defaultColWidth="12.5703125" defaultRowHeight="15.75" customHeight="1" x14ac:dyDescent="0.2"/>
  <cols>
    <col min="1" max="1" width="23.42578125" customWidth="1"/>
    <col min="2" max="2" width="26.140625" customWidth="1"/>
    <col min="3" max="3" width="37.42578125" customWidth="1"/>
    <col min="4" max="4" width="13.7109375" customWidth="1"/>
    <col min="5" max="5" width="14.140625" customWidth="1"/>
    <col min="6" max="6" width="10" customWidth="1"/>
    <col min="7" max="7" width="19.85546875" customWidth="1"/>
  </cols>
  <sheetData>
    <row r="1" spans="1:27" ht="18.75" x14ac:dyDescent="0.3">
      <c r="A1" s="100" t="s">
        <v>0</v>
      </c>
      <c r="B1" s="101"/>
      <c r="C1" s="101"/>
      <c r="D1" s="101"/>
      <c r="E1" s="101"/>
      <c r="F1" s="101"/>
      <c r="G1" s="101"/>
    </row>
    <row r="2" spans="1:27" ht="18.75" x14ac:dyDescent="0.3">
      <c r="A2" s="100" t="s">
        <v>1</v>
      </c>
      <c r="B2" s="101"/>
      <c r="C2" s="101"/>
      <c r="D2" s="101"/>
      <c r="E2" s="101"/>
      <c r="F2" s="101"/>
      <c r="G2" s="101"/>
    </row>
    <row r="3" spans="1:27" ht="18.75" x14ac:dyDescent="0.3">
      <c r="A3" s="100" t="s">
        <v>2</v>
      </c>
      <c r="B3" s="101"/>
      <c r="C3" s="101"/>
      <c r="D3" s="101"/>
      <c r="E3" s="101"/>
      <c r="F3" s="101"/>
      <c r="G3" s="101"/>
    </row>
    <row r="4" spans="1:27" ht="18.75" x14ac:dyDescent="0.3">
      <c r="A4" s="100" t="s">
        <v>3</v>
      </c>
      <c r="B4" s="101"/>
      <c r="C4" s="101"/>
      <c r="D4" s="101"/>
      <c r="E4" s="101"/>
      <c r="F4" s="101"/>
      <c r="G4" s="101"/>
    </row>
    <row r="5" spans="1:27" ht="18.75" x14ac:dyDescent="0.3">
      <c r="A5" s="100" t="s">
        <v>4</v>
      </c>
      <c r="B5" s="101"/>
      <c r="C5" s="101"/>
      <c r="D5" s="101"/>
      <c r="E5" s="101"/>
      <c r="F5" s="101"/>
      <c r="G5" s="101"/>
    </row>
    <row r="6" spans="1:27" ht="36" x14ac:dyDescent="0.2">
      <c r="A6" s="1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3" t="s">
        <v>11</v>
      </c>
      <c r="I6" s="4"/>
    </row>
    <row r="7" spans="1:27" ht="24" x14ac:dyDescent="0.2">
      <c r="A7" s="99" t="s">
        <v>12</v>
      </c>
      <c r="B7" s="5" t="s">
        <v>13</v>
      </c>
      <c r="C7" s="6" t="s">
        <v>14</v>
      </c>
      <c r="D7" s="7">
        <v>140</v>
      </c>
      <c r="E7" s="7" t="s">
        <v>15</v>
      </c>
      <c r="F7" s="8">
        <v>0.2</v>
      </c>
      <c r="G7" s="7">
        <f t="shared" ref="G7:G8" si="0">D7*(1-F7)*(1+0.75%)</f>
        <v>112.84</v>
      </c>
      <c r="I7" s="4"/>
    </row>
    <row r="8" spans="1:27" ht="12.75" x14ac:dyDescent="0.2">
      <c r="A8" s="94"/>
      <c r="B8" s="9" t="s">
        <v>16</v>
      </c>
      <c r="C8" s="10" t="s">
        <v>16</v>
      </c>
      <c r="D8" s="11">
        <v>140</v>
      </c>
      <c r="E8" s="7" t="s">
        <v>15</v>
      </c>
      <c r="F8" s="8">
        <v>0.2</v>
      </c>
      <c r="G8" s="7">
        <f t="shared" si="0"/>
        <v>112.84</v>
      </c>
      <c r="I8" s="4"/>
    </row>
    <row r="9" spans="1:27" ht="12.75" x14ac:dyDescent="0.2">
      <c r="A9" s="94"/>
      <c r="B9" s="9" t="s">
        <v>17</v>
      </c>
      <c r="C9" s="10" t="s">
        <v>17</v>
      </c>
      <c r="D9" s="11" t="s">
        <v>18</v>
      </c>
      <c r="E9" s="11" t="s">
        <v>18</v>
      </c>
      <c r="F9" s="8">
        <v>0.2</v>
      </c>
      <c r="G9" s="11" t="s">
        <v>18</v>
      </c>
      <c r="I9" s="4"/>
    </row>
    <row r="10" spans="1:27" ht="12.75" x14ac:dyDescent="0.2">
      <c r="A10" s="94"/>
      <c r="B10" s="9" t="s">
        <v>19</v>
      </c>
      <c r="C10" s="10" t="s">
        <v>19</v>
      </c>
      <c r="D10" s="11" t="s">
        <v>18</v>
      </c>
      <c r="E10" s="11" t="s">
        <v>18</v>
      </c>
      <c r="F10" s="8">
        <v>0.2</v>
      </c>
      <c r="G10" s="11" t="s">
        <v>18</v>
      </c>
    </row>
    <row r="11" spans="1:27" ht="12.75" x14ac:dyDescent="0.2">
      <c r="A11" s="12"/>
      <c r="B11" s="13"/>
      <c r="C11" s="14" t="s">
        <v>20</v>
      </c>
      <c r="D11" s="15"/>
      <c r="E11" s="15"/>
      <c r="F11" s="16">
        <f>AVERAGE(F7:F10)</f>
        <v>0.2</v>
      </c>
      <c r="G11" s="1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 x14ac:dyDescent="0.2">
      <c r="A12" s="18"/>
      <c r="B12" s="19"/>
      <c r="C12" s="19"/>
      <c r="D12" s="20"/>
      <c r="E12" s="21"/>
      <c r="F12" s="22"/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 x14ac:dyDescent="0.2">
      <c r="A13" s="99" t="s">
        <v>21</v>
      </c>
      <c r="B13" s="23" t="s">
        <v>22</v>
      </c>
      <c r="C13" s="24" t="s">
        <v>22</v>
      </c>
      <c r="D13" s="25">
        <v>105</v>
      </c>
      <c r="E13" s="7" t="s">
        <v>15</v>
      </c>
      <c r="F13" s="26">
        <v>0.2</v>
      </c>
      <c r="G13" s="27">
        <f t="shared" ref="G13:G36" si="1">D13*(1-F13)*(1+0.75%)</f>
        <v>84.63000000000001</v>
      </c>
      <c r="H13" s="28"/>
      <c r="I13" s="29"/>
    </row>
    <row r="14" spans="1:27" ht="12.75" x14ac:dyDescent="0.2">
      <c r="A14" s="94"/>
      <c r="B14" s="30" t="s">
        <v>23</v>
      </c>
      <c r="C14" s="31" t="s">
        <v>23</v>
      </c>
      <c r="D14" s="32">
        <v>137</v>
      </c>
      <c r="E14" s="7" t="s">
        <v>15</v>
      </c>
      <c r="F14" s="26">
        <v>0.2</v>
      </c>
      <c r="G14" s="27">
        <f t="shared" si="1"/>
        <v>110.42200000000001</v>
      </c>
      <c r="H14" s="33"/>
      <c r="I14" s="29"/>
    </row>
    <row r="15" spans="1:27" ht="12.75" x14ac:dyDescent="0.2">
      <c r="A15" s="94"/>
      <c r="B15" s="30" t="s">
        <v>24</v>
      </c>
      <c r="C15" s="31" t="s">
        <v>24</v>
      </c>
      <c r="D15" s="32">
        <v>89</v>
      </c>
      <c r="E15" s="7" t="s">
        <v>15</v>
      </c>
      <c r="F15" s="26">
        <v>0.2</v>
      </c>
      <c r="G15" s="27">
        <f t="shared" si="1"/>
        <v>71.734000000000009</v>
      </c>
      <c r="H15" s="33"/>
      <c r="I15" s="34"/>
    </row>
    <row r="16" spans="1:27" ht="12.75" x14ac:dyDescent="0.2">
      <c r="A16" s="94"/>
      <c r="B16" s="30" t="s">
        <v>25</v>
      </c>
      <c r="C16" s="31" t="s">
        <v>25</v>
      </c>
      <c r="D16" s="32">
        <v>142</v>
      </c>
      <c r="E16" s="7" t="s">
        <v>15</v>
      </c>
      <c r="F16" s="26">
        <v>0.2</v>
      </c>
      <c r="G16" s="27">
        <f t="shared" si="1"/>
        <v>114.45200000000001</v>
      </c>
      <c r="H16" s="33"/>
      <c r="I16" s="34"/>
    </row>
    <row r="17" spans="1:9" ht="12.75" x14ac:dyDescent="0.2">
      <c r="A17" s="94"/>
      <c r="B17" s="35" t="s">
        <v>26</v>
      </c>
      <c r="C17" s="36" t="s">
        <v>26</v>
      </c>
      <c r="D17" s="32">
        <v>126</v>
      </c>
      <c r="E17" s="7" t="s">
        <v>15</v>
      </c>
      <c r="F17" s="26">
        <v>0.2</v>
      </c>
      <c r="G17" s="27">
        <f t="shared" si="1"/>
        <v>101.55600000000001</v>
      </c>
      <c r="H17" s="33"/>
      <c r="I17" s="34"/>
    </row>
    <row r="18" spans="1:9" ht="12.75" x14ac:dyDescent="0.2">
      <c r="A18" s="94"/>
      <c r="B18" s="37" t="s">
        <v>27</v>
      </c>
      <c r="C18" s="38" t="s">
        <v>27</v>
      </c>
      <c r="D18" s="32">
        <v>80</v>
      </c>
      <c r="E18" s="7" t="s">
        <v>15</v>
      </c>
      <c r="F18" s="26">
        <v>0.2</v>
      </c>
      <c r="G18" s="27">
        <f t="shared" si="1"/>
        <v>64.48</v>
      </c>
      <c r="H18" s="33"/>
      <c r="I18" s="29"/>
    </row>
    <row r="19" spans="1:9" ht="12.75" x14ac:dyDescent="0.2">
      <c r="A19" s="94"/>
      <c r="B19" s="35" t="s">
        <v>28</v>
      </c>
      <c r="C19" s="36" t="s">
        <v>28</v>
      </c>
      <c r="D19" s="32">
        <v>142</v>
      </c>
      <c r="E19" s="7" t="s">
        <v>15</v>
      </c>
      <c r="F19" s="26">
        <v>0.2</v>
      </c>
      <c r="G19" s="27">
        <f t="shared" si="1"/>
        <v>114.45200000000001</v>
      </c>
      <c r="H19" s="33"/>
      <c r="I19" s="29"/>
    </row>
    <row r="20" spans="1:9" ht="12.75" x14ac:dyDescent="0.2">
      <c r="A20" s="94"/>
      <c r="B20" s="35" t="s">
        <v>29</v>
      </c>
      <c r="C20" s="36" t="s">
        <v>29</v>
      </c>
      <c r="D20" s="32">
        <v>105</v>
      </c>
      <c r="E20" s="7" t="s">
        <v>15</v>
      </c>
      <c r="F20" s="26">
        <v>0.2</v>
      </c>
      <c r="G20" s="27">
        <f t="shared" si="1"/>
        <v>84.63000000000001</v>
      </c>
      <c r="H20" s="33"/>
      <c r="I20" s="29"/>
    </row>
    <row r="21" spans="1:9" ht="12.75" x14ac:dyDescent="0.2">
      <c r="A21" s="94"/>
      <c r="B21" s="35" t="s">
        <v>30</v>
      </c>
      <c r="C21" s="36" t="s">
        <v>30</v>
      </c>
      <c r="D21" s="32">
        <v>158</v>
      </c>
      <c r="E21" s="7" t="s">
        <v>15</v>
      </c>
      <c r="F21" s="26">
        <v>0.2</v>
      </c>
      <c r="G21" s="27">
        <f t="shared" si="1"/>
        <v>127.34800000000001</v>
      </c>
      <c r="H21" s="33"/>
      <c r="I21" s="34"/>
    </row>
    <row r="22" spans="1:9" ht="12.75" x14ac:dyDescent="0.2">
      <c r="A22" s="94"/>
      <c r="B22" s="35" t="s">
        <v>31</v>
      </c>
      <c r="C22" s="36" t="s">
        <v>31</v>
      </c>
      <c r="D22" s="32">
        <v>89</v>
      </c>
      <c r="E22" s="7" t="s">
        <v>15</v>
      </c>
      <c r="F22" s="26">
        <v>0.2</v>
      </c>
      <c r="G22" s="27">
        <f t="shared" si="1"/>
        <v>71.734000000000009</v>
      </c>
      <c r="H22" s="33"/>
      <c r="I22" s="34"/>
    </row>
    <row r="23" spans="1:9" ht="12.75" x14ac:dyDescent="0.2">
      <c r="A23" s="94"/>
      <c r="B23" s="35" t="s">
        <v>32</v>
      </c>
      <c r="C23" s="36" t="s">
        <v>32</v>
      </c>
      <c r="D23" s="32">
        <v>105</v>
      </c>
      <c r="E23" s="7" t="s">
        <v>15</v>
      </c>
      <c r="F23" s="26">
        <v>0.2</v>
      </c>
      <c r="G23" s="27">
        <f t="shared" si="1"/>
        <v>84.63000000000001</v>
      </c>
      <c r="H23" s="33"/>
      <c r="I23" s="34"/>
    </row>
    <row r="24" spans="1:9" ht="12.75" x14ac:dyDescent="0.2">
      <c r="A24" s="94"/>
      <c r="B24" s="35" t="s">
        <v>33</v>
      </c>
      <c r="C24" s="36" t="s">
        <v>33</v>
      </c>
      <c r="D24" s="32">
        <v>89</v>
      </c>
      <c r="E24" s="7" t="s">
        <v>15</v>
      </c>
      <c r="F24" s="26">
        <v>0.2</v>
      </c>
      <c r="G24" s="27">
        <f t="shared" si="1"/>
        <v>71.734000000000009</v>
      </c>
      <c r="H24" s="33"/>
      <c r="I24" s="33"/>
    </row>
    <row r="25" spans="1:9" ht="12.75" x14ac:dyDescent="0.2">
      <c r="A25" s="94"/>
      <c r="B25" s="35" t="s">
        <v>34</v>
      </c>
      <c r="C25" s="36" t="s">
        <v>34</v>
      </c>
      <c r="D25" s="32">
        <v>142</v>
      </c>
      <c r="E25" s="7" t="s">
        <v>15</v>
      </c>
      <c r="F25" s="26">
        <v>0.2</v>
      </c>
      <c r="G25" s="27">
        <f t="shared" si="1"/>
        <v>114.45200000000001</v>
      </c>
      <c r="H25" s="33"/>
      <c r="I25" s="33"/>
    </row>
    <row r="26" spans="1:9" ht="12.75" x14ac:dyDescent="0.2">
      <c r="A26" s="94"/>
      <c r="B26" s="35" t="s">
        <v>35</v>
      </c>
      <c r="C26" s="36" t="s">
        <v>35</v>
      </c>
      <c r="D26" s="32">
        <v>89</v>
      </c>
      <c r="E26" s="7" t="s">
        <v>15</v>
      </c>
      <c r="F26" s="26">
        <v>0.2</v>
      </c>
      <c r="G26" s="27">
        <f t="shared" si="1"/>
        <v>71.734000000000009</v>
      </c>
      <c r="H26" s="33"/>
      <c r="I26" s="33"/>
    </row>
    <row r="27" spans="1:9" ht="12.75" x14ac:dyDescent="0.2">
      <c r="A27" s="94"/>
      <c r="B27" s="35" t="s">
        <v>36</v>
      </c>
      <c r="C27" s="36" t="s">
        <v>36</v>
      </c>
      <c r="D27" s="32">
        <v>126</v>
      </c>
      <c r="E27" s="7" t="s">
        <v>15</v>
      </c>
      <c r="F27" s="26">
        <v>0.2</v>
      </c>
      <c r="G27" s="27">
        <f t="shared" si="1"/>
        <v>101.55600000000001</v>
      </c>
      <c r="H27" s="33"/>
      <c r="I27" s="29"/>
    </row>
    <row r="28" spans="1:9" ht="12.75" x14ac:dyDescent="0.2">
      <c r="A28" s="94"/>
      <c r="B28" s="35" t="s">
        <v>37</v>
      </c>
      <c r="C28" s="36" t="s">
        <v>37</v>
      </c>
      <c r="D28" s="32">
        <v>126</v>
      </c>
      <c r="E28" s="7" t="s">
        <v>15</v>
      </c>
      <c r="F28" s="26">
        <v>0.2</v>
      </c>
      <c r="G28" s="27">
        <f t="shared" si="1"/>
        <v>101.55600000000001</v>
      </c>
      <c r="H28" s="33"/>
      <c r="I28" s="34"/>
    </row>
    <row r="29" spans="1:9" ht="12.75" x14ac:dyDescent="0.2">
      <c r="A29" s="94"/>
      <c r="B29" s="30" t="s">
        <v>38</v>
      </c>
      <c r="C29" s="31" t="s">
        <v>38</v>
      </c>
      <c r="D29" s="32">
        <v>105</v>
      </c>
      <c r="E29" s="7" t="s">
        <v>15</v>
      </c>
      <c r="F29" s="26">
        <v>0.2</v>
      </c>
      <c r="G29" s="27">
        <f t="shared" si="1"/>
        <v>84.63000000000001</v>
      </c>
      <c r="H29" s="33"/>
      <c r="I29" s="29"/>
    </row>
    <row r="30" spans="1:9" ht="12.75" x14ac:dyDescent="0.2">
      <c r="A30" s="94"/>
      <c r="B30" s="30" t="s">
        <v>39</v>
      </c>
      <c r="C30" s="31" t="s">
        <v>39</v>
      </c>
      <c r="D30" s="32">
        <v>137</v>
      </c>
      <c r="E30" s="7" t="s">
        <v>15</v>
      </c>
      <c r="F30" s="26">
        <v>0.2</v>
      </c>
      <c r="G30" s="27">
        <f t="shared" si="1"/>
        <v>110.42200000000001</v>
      </c>
      <c r="H30" s="33"/>
      <c r="I30" s="34"/>
    </row>
    <row r="31" spans="1:9" ht="12.75" x14ac:dyDescent="0.2">
      <c r="A31" s="94"/>
      <c r="B31" s="30" t="s">
        <v>40</v>
      </c>
      <c r="C31" s="31" t="s">
        <v>40</v>
      </c>
      <c r="D31" s="32">
        <v>74</v>
      </c>
      <c r="E31" s="7" t="s">
        <v>15</v>
      </c>
      <c r="F31" s="26">
        <v>0.2</v>
      </c>
      <c r="G31" s="27">
        <f t="shared" si="1"/>
        <v>59.644000000000005</v>
      </c>
      <c r="H31" s="33"/>
      <c r="I31" s="29"/>
    </row>
    <row r="32" spans="1:9" ht="12.75" x14ac:dyDescent="0.2">
      <c r="A32" s="94"/>
      <c r="B32" s="30" t="s">
        <v>41</v>
      </c>
      <c r="C32" s="31" t="s">
        <v>41</v>
      </c>
      <c r="D32" s="32">
        <v>74</v>
      </c>
      <c r="E32" s="7" t="s">
        <v>15</v>
      </c>
      <c r="F32" s="26">
        <v>0.2</v>
      </c>
      <c r="G32" s="27">
        <f t="shared" si="1"/>
        <v>59.644000000000005</v>
      </c>
      <c r="H32" s="33"/>
      <c r="I32" s="29"/>
    </row>
    <row r="33" spans="1:9" ht="12.75" x14ac:dyDescent="0.2">
      <c r="A33" s="94"/>
      <c r="B33" s="30" t="s">
        <v>42</v>
      </c>
      <c r="C33" s="31" t="s">
        <v>42</v>
      </c>
      <c r="D33" s="32">
        <v>142</v>
      </c>
      <c r="E33" s="7" t="s">
        <v>15</v>
      </c>
      <c r="F33" s="26">
        <v>0.2</v>
      </c>
      <c r="G33" s="27">
        <f t="shared" si="1"/>
        <v>114.45200000000001</v>
      </c>
      <c r="H33" s="33"/>
      <c r="I33" s="29"/>
    </row>
    <row r="34" spans="1:9" ht="12.75" x14ac:dyDescent="0.2">
      <c r="A34" s="94"/>
      <c r="B34" s="30" t="s">
        <v>43</v>
      </c>
      <c r="C34" s="31" t="s">
        <v>43</v>
      </c>
      <c r="D34" s="32">
        <v>89</v>
      </c>
      <c r="E34" s="7" t="s">
        <v>15</v>
      </c>
      <c r="F34" s="26">
        <v>0.2</v>
      </c>
      <c r="G34" s="27">
        <f t="shared" si="1"/>
        <v>71.734000000000009</v>
      </c>
      <c r="H34" s="33"/>
      <c r="I34" s="29"/>
    </row>
    <row r="35" spans="1:9" ht="12.75" x14ac:dyDescent="0.2">
      <c r="A35" s="94"/>
      <c r="B35" s="30" t="s">
        <v>44</v>
      </c>
      <c r="C35" s="31" t="s">
        <v>44</v>
      </c>
      <c r="D35" s="32">
        <v>126</v>
      </c>
      <c r="E35" s="7" t="s">
        <v>15</v>
      </c>
      <c r="F35" s="26">
        <v>0.2</v>
      </c>
      <c r="G35" s="27">
        <f t="shared" si="1"/>
        <v>101.55600000000001</v>
      </c>
      <c r="H35" s="33"/>
      <c r="I35" s="29"/>
    </row>
    <row r="36" spans="1:9" ht="12.75" x14ac:dyDescent="0.2">
      <c r="A36" s="94"/>
      <c r="B36" s="38" t="s">
        <v>45</v>
      </c>
      <c r="C36" s="38" t="s">
        <v>46</v>
      </c>
      <c r="D36" s="32">
        <v>7290</v>
      </c>
      <c r="E36" s="7" t="s">
        <v>47</v>
      </c>
      <c r="F36" s="26">
        <v>0.2</v>
      </c>
      <c r="G36" s="27">
        <f t="shared" si="1"/>
        <v>5875.7400000000007</v>
      </c>
    </row>
    <row r="37" spans="1:9" ht="48" x14ac:dyDescent="0.2">
      <c r="A37" s="94"/>
      <c r="B37" s="39" t="s">
        <v>48</v>
      </c>
      <c r="C37" s="39" t="s">
        <v>49</v>
      </c>
      <c r="D37" s="11" t="s">
        <v>18</v>
      </c>
      <c r="E37" s="11" t="s">
        <v>18</v>
      </c>
      <c r="F37" s="40">
        <v>0.1</v>
      </c>
      <c r="G37" s="11" t="s">
        <v>18</v>
      </c>
      <c r="H37" s="11"/>
    </row>
    <row r="38" spans="1:9" ht="12.75" x14ac:dyDescent="0.2">
      <c r="A38" s="95"/>
      <c r="B38" s="41"/>
      <c r="C38" s="42" t="s">
        <v>20</v>
      </c>
      <c r="D38" s="43"/>
      <c r="E38" s="44"/>
      <c r="F38" s="45">
        <f>AVERAGE(F13:F36)</f>
        <v>0.20000000000000007</v>
      </c>
      <c r="G38" s="43"/>
    </row>
    <row r="39" spans="1:9" ht="12.75" x14ac:dyDescent="0.2">
      <c r="A39" s="46"/>
      <c r="B39" s="47"/>
      <c r="C39" s="47"/>
      <c r="D39" s="48"/>
      <c r="E39" s="48"/>
      <c r="F39" s="48"/>
      <c r="G39" s="48"/>
    </row>
    <row r="40" spans="1:9" ht="24" x14ac:dyDescent="0.2">
      <c r="A40" s="99" t="s">
        <v>50</v>
      </c>
      <c r="B40" s="35" t="s">
        <v>51</v>
      </c>
      <c r="C40" s="49" t="s">
        <v>52</v>
      </c>
      <c r="D40" s="50">
        <v>49</v>
      </c>
      <c r="E40" s="7" t="s">
        <v>53</v>
      </c>
      <c r="F40" s="8">
        <v>0.1</v>
      </c>
      <c r="G40" s="7">
        <f t="shared" ref="G40:G44" si="2">D40*(1-F40)*(1+0.75%)</f>
        <v>44.430750000000003</v>
      </c>
    </row>
    <row r="41" spans="1:9" ht="24" x14ac:dyDescent="0.2">
      <c r="A41" s="94"/>
      <c r="B41" s="35" t="s">
        <v>51</v>
      </c>
      <c r="C41" s="49" t="s">
        <v>54</v>
      </c>
      <c r="D41" s="50">
        <v>89</v>
      </c>
      <c r="E41" s="7" t="s">
        <v>53</v>
      </c>
      <c r="F41" s="8">
        <v>0.1</v>
      </c>
      <c r="G41" s="7">
        <f t="shared" si="2"/>
        <v>80.700750000000014</v>
      </c>
    </row>
    <row r="42" spans="1:9" ht="24" x14ac:dyDescent="0.2">
      <c r="A42" s="94"/>
      <c r="B42" s="35" t="s">
        <v>51</v>
      </c>
      <c r="C42" s="49" t="s">
        <v>55</v>
      </c>
      <c r="D42" s="50">
        <v>199</v>
      </c>
      <c r="E42" s="7" t="s">
        <v>53</v>
      </c>
      <c r="F42" s="8">
        <v>0.1</v>
      </c>
      <c r="G42" s="7">
        <f t="shared" si="2"/>
        <v>180.44325000000001</v>
      </c>
    </row>
    <row r="43" spans="1:9" ht="24" x14ac:dyDescent="0.2">
      <c r="A43" s="94"/>
      <c r="B43" s="35" t="s">
        <v>56</v>
      </c>
      <c r="C43" s="51" t="s">
        <v>57</v>
      </c>
      <c r="D43" s="11">
        <v>126</v>
      </c>
      <c r="E43" s="7" t="s">
        <v>15</v>
      </c>
      <c r="F43" s="8">
        <v>0.2</v>
      </c>
      <c r="G43" s="7">
        <f t="shared" si="2"/>
        <v>101.55600000000001</v>
      </c>
    </row>
    <row r="44" spans="1:9" ht="12.75" x14ac:dyDescent="0.2">
      <c r="A44" s="94"/>
      <c r="B44" s="35" t="s">
        <v>58</v>
      </c>
      <c r="C44" s="35" t="s">
        <v>59</v>
      </c>
      <c r="D44" s="11">
        <v>33.25</v>
      </c>
      <c r="E44" s="7" t="s">
        <v>60</v>
      </c>
      <c r="F44" s="8">
        <v>0.1</v>
      </c>
      <c r="G44" s="7">
        <f t="shared" si="2"/>
        <v>30.149437500000001</v>
      </c>
    </row>
    <row r="45" spans="1:9" ht="12.75" x14ac:dyDescent="0.2">
      <c r="A45" s="95"/>
      <c r="B45" s="52"/>
      <c r="C45" s="53" t="s">
        <v>20</v>
      </c>
      <c r="D45" s="54"/>
      <c r="E45" s="54"/>
      <c r="F45" s="55">
        <f>AVERAGE(F40:F43)</f>
        <v>0.125</v>
      </c>
      <c r="G45" s="54"/>
    </row>
    <row r="46" spans="1:9" ht="12.75" x14ac:dyDescent="0.2">
      <c r="A46" s="46"/>
      <c r="B46" s="56"/>
      <c r="C46" s="56"/>
      <c r="D46" s="57"/>
      <c r="E46" s="57"/>
      <c r="F46" s="57"/>
      <c r="G46" s="57"/>
    </row>
    <row r="47" spans="1:9" ht="60" x14ac:dyDescent="0.2">
      <c r="A47" s="93" t="s">
        <v>61</v>
      </c>
      <c r="B47" s="58" t="s">
        <v>62</v>
      </c>
      <c r="C47" s="58" t="s">
        <v>63</v>
      </c>
      <c r="D47" s="11">
        <v>1132.75</v>
      </c>
      <c r="E47" s="59" t="s">
        <v>64</v>
      </c>
      <c r="F47" s="40">
        <v>0.2</v>
      </c>
      <c r="G47" s="60">
        <f t="shared" ref="G47:G50" si="3">D47*(1-F47)*(1+0.75%)</f>
        <v>912.99650000000008</v>
      </c>
    </row>
    <row r="48" spans="1:9" ht="24" x14ac:dyDescent="0.2">
      <c r="A48" s="94"/>
      <c r="B48" s="58" t="s">
        <v>65</v>
      </c>
      <c r="C48" s="58" t="s">
        <v>66</v>
      </c>
      <c r="D48" s="11">
        <v>2275</v>
      </c>
      <c r="E48" s="59" t="s">
        <v>64</v>
      </c>
      <c r="F48" s="40">
        <v>0.2</v>
      </c>
      <c r="G48" s="60">
        <f t="shared" si="3"/>
        <v>1833.65</v>
      </c>
    </row>
    <row r="49" spans="1:8" ht="12.75" x14ac:dyDescent="0.2">
      <c r="A49" s="94"/>
      <c r="B49" s="9" t="s">
        <v>67</v>
      </c>
      <c r="C49" s="10" t="s">
        <v>68</v>
      </c>
      <c r="D49" s="11">
        <v>3406</v>
      </c>
      <c r="E49" s="59" t="s">
        <v>64</v>
      </c>
      <c r="F49" s="40">
        <v>0.2</v>
      </c>
      <c r="G49" s="60">
        <f t="shared" si="3"/>
        <v>2745.2360000000003</v>
      </c>
    </row>
    <row r="50" spans="1:8" ht="24" x14ac:dyDescent="0.2">
      <c r="A50" s="94"/>
      <c r="B50" s="9" t="s">
        <v>69</v>
      </c>
      <c r="C50" s="61" t="s">
        <v>70</v>
      </c>
      <c r="D50" s="11">
        <v>1268</v>
      </c>
      <c r="E50" s="59" t="s">
        <v>64</v>
      </c>
      <c r="F50" s="40">
        <v>0.2</v>
      </c>
      <c r="G50" s="60">
        <f t="shared" si="3"/>
        <v>1022.0080000000002</v>
      </c>
    </row>
    <row r="51" spans="1:8" ht="24" x14ac:dyDescent="0.2">
      <c r="A51" s="94"/>
      <c r="B51" s="58" t="s">
        <v>71</v>
      </c>
      <c r="C51" s="58" t="s">
        <v>72</v>
      </c>
      <c r="D51" s="11" t="s">
        <v>18</v>
      </c>
      <c r="E51" s="11" t="s">
        <v>18</v>
      </c>
      <c r="F51" s="40">
        <v>0.1</v>
      </c>
      <c r="G51" s="7" t="s">
        <v>18</v>
      </c>
      <c r="H51" s="62"/>
    </row>
    <row r="52" spans="1:8" ht="24" x14ac:dyDescent="0.2">
      <c r="A52" s="94"/>
      <c r="B52" s="58" t="s">
        <v>73</v>
      </c>
      <c r="C52" s="58" t="s">
        <v>74</v>
      </c>
      <c r="D52" s="11" t="s">
        <v>18</v>
      </c>
      <c r="E52" s="11" t="s">
        <v>18</v>
      </c>
      <c r="F52" s="40">
        <v>0.1</v>
      </c>
      <c r="G52" s="7" t="s">
        <v>18</v>
      </c>
      <c r="H52" s="62"/>
    </row>
    <row r="53" spans="1:8" ht="36" x14ac:dyDescent="0.2">
      <c r="A53" s="94"/>
      <c r="B53" s="9" t="s">
        <v>38</v>
      </c>
      <c r="C53" s="10" t="s">
        <v>75</v>
      </c>
      <c r="D53" s="11">
        <v>105</v>
      </c>
      <c r="E53" s="7" t="s">
        <v>15</v>
      </c>
      <c r="F53" s="40">
        <v>0.2</v>
      </c>
      <c r="G53" s="60">
        <f t="shared" ref="G53:G61" si="4">D53*(1-F53)*(1+0.75%)</f>
        <v>84.63000000000001</v>
      </c>
    </row>
    <row r="54" spans="1:8" ht="36" x14ac:dyDescent="0.2">
      <c r="A54" s="94"/>
      <c r="B54" s="9" t="s">
        <v>76</v>
      </c>
      <c r="C54" s="10" t="s">
        <v>77</v>
      </c>
      <c r="D54" s="11">
        <v>105</v>
      </c>
      <c r="E54" s="7" t="s">
        <v>15</v>
      </c>
      <c r="F54" s="40">
        <v>0.2</v>
      </c>
      <c r="G54" s="60">
        <f t="shared" si="4"/>
        <v>84.63000000000001</v>
      </c>
    </row>
    <row r="55" spans="1:8" ht="36" x14ac:dyDescent="0.2">
      <c r="A55" s="94"/>
      <c r="B55" s="9" t="s">
        <v>78</v>
      </c>
      <c r="C55" s="61" t="s">
        <v>79</v>
      </c>
      <c r="D55" s="11">
        <v>105</v>
      </c>
      <c r="E55" s="7" t="s">
        <v>15</v>
      </c>
      <c r="F55" s="40">
        <v>0.2</v>
      </c>
      <c r="G55" s="60">
        <f t="shared" si="4"/>
        <v>84.63000000000001</v>
      </c>
    </row>
    <row r="56" spans="1:8" ht="12.75" x14ac:dyDescent="0.2">
      <c r="A56" s="94"/>
      <c r="B56" s="9" t="s">
        <v>80</v>
      </c>
      <c r="C56" s="10" t="s">
        <v>81</v>
      </c>
      <c r="D56" s="11">
        <v>828.5</v>
      </c>
      <c r="E56" s="7" t="s">
        <v>53</v>
      </c>
      <c r="F56" s="40">
        <v>0.2</v>
      </c>
      <c r="G56" s="60">
        <f t="shared" si="4"/>
        <v>667.77100000000007</v>
      </c>
    </row>
    <row r="57" spans="1:8" ht="24" x14ac:dyDescent="0.2">
      <c r="A57" s="94"/>
      <c r="B57" s="9" t="s">
        <v>82</v>
      </c>
      <c r="C57" s="10" t="s">
        <v>83</v>
      </c>
      <c r="D57" s="11">
        <v>1396.5</v>
      </c>
      <c r="E57" s="7" t="s">
        <v>53</v>
      </c>
      <c r="F57" s="40">
        <v>0.2</v>
      </c>
      <c r="G57" s="60">
        <f t="shared" si="4"/>
        <v>1125.5790000000002</v>
      </c>
    </row>
    <row r="58" spans="1:8" ht="24" x14ac:dyDescent="0.2">
      <c r="A58" s="94"/>
      <c r="B58" s="61" t="s">
        <v>84</v>
      </c>
      <c r="C58" s="61" t="s">
        <v>85</v>
      </c>
      <c r="D58" s="32">
        <v>142</v>
      </c>
      <c r="E58" s="7" t="s">
        <v>15</v>
      </c>
      <c r="F58" s="40">
        <v>0.2</v>
      </c>
      <c r="G58" s="60">
        <f t="shared" si="4"/>
        <v>114.45200000000001</v>
      </c>
    </row>
    <row r="59" spans="1:8" ht="36" x14ac:dyDescent="0.2">
      <c r="A59" s="94"/>
      <c r="B59" s="61" t="s">
        <v>86</v>
      </c>
      <c r="C59" s="61" t="s">
        <v>87</v>
      </c>
      <c r="D59" s="32">
        <v>212</v>
      </c>
      <c r="E59" s="32" t="s">
        <v>88</v>
      </c>
      <c r="F59" s="40">
        <v>0.1</v>
      </c>
      <c r="G59" s="60">
        <f t="shared" si="4"/>
        <v>192.23100000000002</v>
      </c>
    </row>
    <row r="60" spans="1:8" ht="36" x14ac:dyDescent="0.2">
      <c r="A60" s="94"/>
      <c r="B60" s="61" t="s">
        <v>89</v>
      </c>
      <c r="C60" s="61" t="s">
        <v>90</v>
      </c>
      <c r="D60" s="32">
        <v>65</v>
      </c>
      <c r="E60" s="32" t="s">
        <v>88</v>
      </c>
      <c r="F60" s="40">
        <v>0.1</v>
      </c>
      <c r="G60" s="60">
        <f t="shared" si="4"/>
        <v>58.938750000000006</v>
      </c>
    </row>
    <row r="61" spans="1:8" ht="48" x14ac:dyDescent="0.2">
      <c r="A61" s="94"/>
      <c r="B61" s="61" t="s">
        <v>91</v>
      </c>
      <c r="C61" s="61" t="s">
        <v>92</v>
      </c>
      <c r="D61" s="32">
        <v>65</v>
      </c>
      <c r="E61" s="32" t="s">
        <v>88</v>
      </c>
      <c r="F61" s="40">
        <v>0.1</v>
      </c>
      <c r="G61" s="60">
        <f t="shared" si="4"/>
        <v>58.938750000000006</v>
      </c>
    </row>
    <row r="62" spans="1:8" ht="12.75" x14ac:dyDescent="0.2">
      <c r="A62" s="94"/>
      <c r="B62" s="63"/>
      <c r="C62" s="63" t="s">
        <v>20</v>
      </c>
      <c r="D62" s="64"/>
      <c r="E62" s="64"/>
      <c r="F62" s="16">
        <f>AVERAGE(F47:F59)</f>
        <v>0.17692307692307691</v>
      </c>
      <c r="G62" s="64"/>
    </row>
    <row r="63" spans="1:8" ht="12.75" x14ac:dyDescent="0.2">
      <c r="A63" s="46"/>
      <c r="B63" s="47"/>
      <c r="C63" s="47"/>
      <c r="D63" s="48"/>
      <c r="E63" s="48"/>
      <c r="F63" s="48"/>
      <c r="G63" s="48"/>
    </row>
    <row r="64" spans="1:8" ht="24" x14ac:dyDescent="0.2">
      <c r="A64" s="93" t="s">
        <v>93</v>
      </c>
      <c r="B64" s="5" t="s">
        <v>94</v>
      </c>
      <c r="C64" s="6" t="s">
        <v>95</v>
      </c>
      <c r="D64" s="65">
        <v>142</v>
      </c>
      <c r="E64" s="66" t="s">
        <v>96</v>
      </c>
      <c r="F64" s="26">
        <v>0.2</v>
      </c>
      <c r="G64" s="67">
        <f t="shared" ref="G64:G66" si="5">D64*(1-F64)*(1+0.75%)</f>
        <v>114.45200000000001</v>
      </c>
    </row>
    <row r="65" spans="1:7" ht="24" x14ac:dyDescent="0.2">
      <c r="A65" s="94"/>
      <c r="B65" s="68" t="s">
        <v>97</v>
      </c>
      <c r="C65" s="69" t="s">
        <v>98</v>
      </c>
      <c r="D65" s="70">
        <f>SUM(126*3)</f>
        <v>378</v>
      </c>
      <c r="E65" s="71" t="s">
        <v>99</v>
      </c>
      <c r="F65" s="72">
        <v>0.1</v>
      </c>
      <c r="G65" s="67">
        <f t="shared" si="5"/>
        <v>342.75150000000002</v>
      </c>
    </row>
    <row r="66" spans="1:7" ht="36" customHeight="1" x14ac:dyDescent="0.2">
      <c r="A66" s="94"/>
      <c r="B66" s="68" t="s">
        <v>97</v>
      </c>
      <c r="C66" s="69" t="s">
        <v>100</v>
      </c>
      <c r="D66" s="70">
        <f>SUM(80*3)</f>
        <v>240</v>
      </c>
      <c r="E66" s="71" t="s">
        <v>99</v>
      </c>
      <c r="F66" s="72">
        <v>0.1</v>
      </c>
      <c r="G66" s="67">
        <f t="shared" si="5"/>
        <v>217.62</v>
      </c>
    </row>
    <row r="67" spans="1:7" ht="15" customHeight="1" x14ac:dyDescent="0.2">
      <c r="A67" s="95"/>
      <c r="B67" s="73"/>
      <c r="C67" s="73" t="s">
        <v>20</v>
      </c>
      <c r="D67" s="43"/>
      <c r="E67" s="43"/>
      <c r="F67" s="74">
        <f>AVERAGE(F64:F66)</f>
        <v>0.13333333333333333</v>
      </c>
      <c r="G67" s="43"/>
    </row>
    <row r="68" spans="1:7" ht="12.75" x14ac:dyDescent="0.2">
      <c r="A68" s="46"/>
      <c r="B68" s="47"/>
      <c r="C68" s="47"/>
      <c r="D68" s="48"/>
      <c r="E68" s="48"/>
      <c r="F68" s="48"/>
      <c r="G68" s="48"/>
    </row>
    <row r="69" spans="1:7" ht="24" x14ac:dyDescent="0.2">
      <c r="A69" s="96" t="s">
        <v>101</v>
      </c>
      <c r="B69" s="5" t="s">
        <v>94</v>
      </c>
      <c r="C69" s="5" t="s">
        <v>102</v>
      </c>
      <c r="D69" s="75">
        <v>142</v>
      </c>
      <c r="E69" s="76" t="s">
        <v>96</v>
      </c>
      <c r="F69" s="77">
        <v>0.2</v>
      </c>
      <c r="G69" s="78">
        <f t="shared" ref="G69:G79" si="6">D69*(1-F69)*(1+0.75%)</f>
        <v>114.45200000000001</v>
      </c>
    </row>
    <row r="70" spans="1:7" ht="12.75" x14ac:dyDescent="0.2">
      <c r="A70" s="94"/>
      <c r="B70" s="9" t="s">
        <v>103</v>
      </c>
      <c r="C70" s="9" t="s">
        <v>104</v>
      </c>
      <c r="D70" s="79">
        <v>89</v>
      </c>
      <c r="E70" s="80" t="s">
        <v>96</v>
      </c>
      <c r="F70" s="77">
        <v>0.2</v>
      </c>
      <c r="G70" s="78">
        <f t="shared" si="6"/>
        <v>71.734000000000009</v>
      </c>
    </row>
    <row r="71" spans="1:7" ht="12.75" x14ac:dyDescent="0.2">
      <c r="A71" s="94"/>
      <c r="B71" s="68" t="s">
        <v>105</v>
      </c>
      <c r="C71" s="68" t="s">
        <v>106</v>
      </c>
      <c r="D71" s="81">
        <f>SUM(126*3)</f>
        <v>378</v>
      </c>
      <c r="E71" s="82" t="s">
        <v>107</v>
      </c>
      <c r="F71" s="72">
        <v>0.2</v>
      </c>
      <c r="G71" s="78">
        <f t="shared" si="6"/>
        <v>304.66800000000006</v>
      </c>
    </row>
    <row r="72" spans="1:7" ht="36" x14ac:dyDescent="0.2">
      <c r="A72" s="94"/>
      <c r="B72" s="68" t="s">
        <v>108</v>
      </c>
      <c r="C72" s="68" t="s">
        <v>109</v>
      </c>
      <c r="D72" s="78">
        <v>20</v>
      </c>
      <c r="E72" s="82" t="s">
        <v>60</v>
      </c>
      <c r="F72" s="72">
        <v>0.1</v>
      </c>
      <c r="G72" s="78">
        <f t="shared" si="6"/>
        <v>18.135000000000002</v>
      </c>
    </row>
    <row r="73" spans="1:7" ht="24" x14ac:dyDescent="0.2">
      <c r="A73" s="94"/>
      <c r="B73" s="68" t="s">
        <v>108</v>
      </c>
      <c r="C73" s="68" t="s">
        <v>110</v>
      </c>
      <c r="D73" s="78">
        <v>35</v>
      </c>
      <c r="E73" s="82" t="s">
        <v>60</v>
      </c>
      <c r="F73" s="72">
        <v>0.1</v>
      </c>
      <c r="G73" s="78">
        <f t="shared" si="6"/>
        <v>31.736250000000002</v>
      </c>
    </row>
    <row r="74" spans="1:7" ht="24" x14ac:dyDescent="0.2">
      <c r="A74" s="94"/>
      <c r="B74" s="68" t="s">
        <v>108</v>
      </c>
      <c r="C74" s="68" t="s">
        <v>111</v>
      </c>
      <c r="D74" s="78">
        <v>75</v>
      </c>
      <c r="E74" s="82" t="s">
        <v>60</v>
      </c>
      <c r="F74" s="72">
        <v>0.1</v>
      </c>
      <c r="G74" s="78">
        <f t="shared" si="6"/>
        <v>68.006250000000009</v>
      </c>
    </row>
    <row r="75" spans="1:7" ht="24" x14ac:dyDescent="0.2">
      <c r="A75" s="94"/>
      <c r="B75" s="68" t="s">
        <v>108</v>
      </c>
      <c r="C75" s="83" t="s">
        <v>112</v>
      </c>
      <c r="D75" s="78">
        <v>195</v>
      </c>
      <c r="E75" s="82" t="s">
        <v>60</v>
      </c>
      <c r="F75" s="72">
        <v>0.1</v>
      </c>
      <c r="G75" s="78">
        <f t="shared" si="6"/>
        <v>176.81625000000003</v>
      </c>
    </row>
    <row r="76" spans="1:7" ht="24" x14ac:dyDescent="0.2">
      <c r="A76" s="94"/>
      <c r="B76" s="68" t="s">
        <v>108</v>
      </c>
      <c r="C76" s="83" t="s">
        <v>113</v>
      </c>
      <c r="D76" s="78">
        <v>237</v>
      </c>
      <c r="E76" s="82" t="s">
        <v>60</v>
      </c>
      <c r="F76" s="72">
        <v>0.1</v>
      </c>
      <c r="G76" s="78">
        <f t="shared" si="6"/>
        <v>214.89975000000001</v>
      </c>
    </row>
    <row r="77" spans="1:7" ht="24" x14ac:dyDescent="0.2">
      <c r="A77" s="94"/>
      <c r="B77" s="68" t="s">
        <v>108</v>
      </c>
      <c r="C77" s="83" t="s">
        <v>114</v>
      </c>
      <c r="D77" s="78">
        <v>395</v>
      </c>
      <c r="E77" s="82" t="s">
        <v>60</v>
      </c>
      <c r="F77" s="72">
        <v>0.1</v>
      </c>
      <c r="G77" s="78">
        <f t="shared" si="6"/>
        <v>358.16625000000005</v>
      </c>
    </row>
    <row r="78" spans="1:7" ht="24" x14ac:dyDescent="0.2">
      <c r="A78" s="94"/>
      <c r="B78" s="68" t="s">
        <v>108</v>
      </c>
      <c r="C78" s="68" t="s">
        <v>115</v>
      </c>
      <c r="D78" s="78">
        <v>790</v>
      </c>
      <c r="E78" s="82" t="s">
        <v>60</v>
      </c>
      <c r="F78" s="72">
        <v>0.1</v>
      </c>
      <c r="G78" s="78">
        <f t="shared" si="6"/>
        <v>716.3325000000001</v>
      </c>
    </row>
    <row r="79" spans="1:7" ht="24" x14ac:dyDescent="0.2">
      <c r="A79" s="94"/>
      <c r="B79" s="68" t="s">
        <v>108</v>
      </c>
      <c r="C79" s="68" t="s">
        <v>116</v>
      </c>
      <c r="D79" s="78">
        <v>1580</v>
      </c>
      <c r="E79" s="82" t="s">
        <v>60</v>
      </c>
      <c r="F79" s="72">
        <v>0.1</v>
      </c>
      <c r="G79" s="78">
        <f t="shared" si="6"/>
        <v>1432.6650000000002</v>
      </c>
    </row>
    <row r="80" spans="1:7" ht="12.75" x14ac:dyDescent="0.2">
      <c r="A80" s="94"/>
      <c r="B80" s="68" t="s">
        <v>108</v>
      </c>
      <c r="C80" s="84" t="s">
        <v>117</v>
      </c>
      <c r="D80" s="78" t="s">
        <v>18</v>
      </c>
      <c r="E80" s="78" t="s">
        <v>18</v>
      </c>
      <c r="F80" s="72">
        <v>0.1</v>
      </c>
      <c r="G80" s="78" t="s">
        <v>18</v>
      </c>
    </row>
    <row r="81" spans="1:7" ht="12.75" x14ac:dyDescent="0.2">
      <c r="A81" s="94"/>
      <c r="B81" s="83" t="s">
        <v>108</v>
      </c>
      <c r="C81" s="85" t="s">
        <v>118</v>
      </c>
      <c r="D81" s="78" t="s">
        <v>18</v>
      </c>
      <c r="E81" s="78" t="s">
        <v>18</v>
      </c>
      <c r="F81" s="72">
        <v>0.1</v>
      </c>
      <c r="G81" s="78" t="s">
        <v>18</v>
      </c>
    </row>
    <row r="82" spans="1:7" ht="24" x14ac:dyDescent="0.2">
      <c r="A82" s="94"/>
      <c r="B82" s="68" t="s">
        <v>119</v>
      </c>
      <c r="C82" s="68" t="s">
        <v>120</v>
      </c>
      <c r="D82" s="78">
        <v>11.25</v>
      </c>
      <c r="E82" s="82" t="s">
        <v>121</v>
      </c>
      <c r="F82" s="72">
        <v>0.1</v>
      </c>
      <c r="G82" s="78">
        <f t="shared" ref="G82:G84" si="7">D82*(1-F82)*(1+0.75%)</f>
        <v>10.2009375</v>
      </c>
    </row>
    <row r="83" spans="1:7" ht="24" x14ac:dyDescent="0.2">
      <c r="A83" s="94"/>
      <c r="B83" s="68" t="s">
        <v>119</v>
      </c>
      <c r="C83" s="68" t="s">
        <v>122</v>
      </c>
      <c r="D83" s="78">
        <v>30.75</v>
      </c>
      <c r="E83" s="82" t="s">
        <v>60</v>
      </c>
      <c r="F83" s="72">
        <v>0.1</v>
      </c>
      <c r="G83" s="78">
        <f t="shared" si="7"/>
        <v>27.882562500000002</v>
      </c>
    </row>
    <row r="84" spans="1:7" ht="12.75" x14ac:dyDescent="0.2">
      <c r="A84" s="94"/>
      <c r="B84" s="68" t="s">
        <v>119</v>
      </c>
      <c r="C84" s="68" t="s">
        <v>123</v>
      </c>
      <c r="D84" s="78">
        <v>22</v>
      </c>
      <c r="E84" s="82" t="s">
        <v>124</v>
      </c>
      <c r="F84" s="72">
        <v>0.1</v>
      </c>
      <c r="G84" s="78">
        <f t="shared" si="7"/>
        <v>19.948500000000003</v>
      </c>
    </row>
    <row r="85" spans="1:7" ht="12.75" x14ac:dyDescent="0.2">
      <c r="A85" s="95"/>
      <c r="B85" s="73"/>
      <c r="C85" s="73" t="s">
        <v>20</v>
      </c>
      <c r="D85" s="43"/>
      <c r="E85" s="43"/>
      <c r="F85" s="74">
        <f>AVERAGE(F69:F84)</f>
        <v>0.11875000000000005</v>
      </c>
      <c r="G85" s="86"/>
    </row>
    <row r="86" spans="1:7" ht="12.75" x14ac:dyDescent="0.2">
      <c r="A86" s="46"/>
      <c r="B86" s="47"/>
      <c r="C86" s="47"/>
      <c r="D86" s="48"/>
      <c r="E86" s="48"/>
      <c r="F86" s="48"/>
      <c r="G86" s="48"/>
    </row>
    <row r="87" spans="1:7" ht="24" x14ac:dyDescent="0.2">
      <c r="A87" s="97" t="s">
        <v>125</v>
      </c>
      <c r="B87" s="5" t="s">
        <v>126</v>
      </c>
      <c r="C87" s="6" t="s">
        <v>127</v>
      </c>
      <c r="D87" s="78">
        <v>142</v>
      </c>
      <c r="E87" s="59" t="s">
        <v>96</v>
      </c>
      <c r="F87" s="87">
        <v>0.2</v>
      </c>
      <c r="G87" s="78">
        <f t="shared" ref="G87:G90" si="8">D87*(1-F87)*(1+0.75%)</f>
        <v>114.45200000000001</v>
      </c>
    </row>
    <row r="88" spans="1:7" ht="24" x14ac:dyDescent="0.2">
      <c r="A88" s="94"/>
      <c r="B88" s="9" t="s">
        <v>128</v>
      </c>
      <c r="C88" s="10" t="s">
        <v>129</v>
      </c>
      <c r="D88" s="78">
        <v>126</v>
      </c>
      <c r="E88" s="59" t="s">
        <v>96</v>
      </c>
      <c r="F88" s="87">
        <v>0.2</v>
      </c>
      <c r="G88" s="78">
        <f t="shared" si="8"/>
        <v>101.55600000000001</v>
      </c>
    </row>
    <row r="89" spans="1:7" ht="24" x14ac:dyDescent="0.2">
      <c r="A89" s="94"/>
      <c r="B89" s="9" t="s">
        <v>130</v>
      </c>
      <c r="C89" s="10" t="s">
        <v>131</v>
      </c>
      <c r="D89" s="78">
        <v>142</v>
      </c>
      <c r="E89" s="59" t="s">
        <v>96</v>
      </c>
      <c r="F89" s="87">
        <v>0.2</v>
      </c>
      <c r="G89" s="78">
        <f t="shared" si="8"/>
        <v>114.45200000000001</v>
      </c>
    </row>
    <row r="90" spans="1:7" ht="36" x14ac:dyDescent="0.2">
      <c r="A90" s="94"/>
      <c r="B90" s="68" t="s">
        <v>132</v>
      </c>
      <c r="C90" s="69" t="s">
        <v>133</v>
      </c>
      <c r="D90" s="78">
        <v>126</v>
      </c>
      <c r="E90" s="59" t="s">
        <v>96</v>
      </c>
      <c r="F90" s="87">
        <v>0.2</v>
      </c>
      <c r="G90" s="78">
        <f t="shared" si="8"/>
        <v>101.55600000000001</v>
      </c>
    </row>
    <row r="91" spans="1:7" ht="12.75" x14ac:dyDescent="0.2">
      <c r="A91" s="95"/>
      <c r="B91" s="63"/>
      <c r="C91" s="63" t="s">
        <v>20</v>
      </c>
      <c r="D91" s="64"/>
      <c r="E91" s="64"/>
      <c r="F91" s="16">
        <f>AVERAGE(F87:F90)</f>
        <v>0.2</v>
      </c>
      <c r="G91" s="64"/>
    </row>
    <row r="92" spans="1:7" ht="12.75" x14ac:dyDescent="0.2">
      <c r="A92" s="46"/>
      <c r="B92" s="47"/>
      <c r="C92" s="47"/>
      <c r="D92" s="48"/>
      <c r="E92" s="48"/>
      <c r="F92" s="48"/>
      <c r="G92" s="48"/>
    </row>
    <row r="93" spans="1:7" ht="12.75" x14ac:dyDescent="0.2">
      <c r="A93" s="98" t="s">
        <v>134</v>
      </c>
      <c r="B93" s="5" t="s">
        <v>135</v>
      </c>
      <c r="C93" s="5" t="s">
        <v>136</v>
      </c>
      <c r="D93" s="88">
        <v>126</v>
      </c>
      <c r="E93" s="89" t="s">
        <v>15</v>
      </c>
      <c r="F93" s="90">
        <v>0.2</v>
      </c>
      <c r="G93" s="78">
        <f t="shared" ref="G93:G99" si="9">D93*(1-F93)*(1+0.75%)</f>
        <v>101.55600000000001</v>
      </c>
    </row>
    <row r="94" spans="1:7" ht="36" x14ac:dyDescent="0.2">
      <c r="A94" s="94"/>
      <c r="B94" s="9" t="s">
        <v>137</v>
      </c>
      <c r="C94" s="9" t="s">
        <v>138</v>
      </c>
      <c r="D94" s="88">
        <v>89</v>
      </c>
      <c r="E94" s="89" t="s">
        <v>15</v>
      </c>
      <c r="F94" s="90">
        <v>0.2</v>
      </c>
      <c r="G94" s="78">
        <f t="shared" si="9"/>
        <v>71.734000000000009</v>
      </c>
    </row>
    <row r="95" spans="1:7" ht="24" x14ac:dyDescent="0.2">
      <c r="A95" s="94"/>
      <c r="B95" s="9" t="s">
        <v>139</v>
      </c>
      <c r="C95" s="9" t="s">
        <v>140</v>
      </c>
      <c r="D95" s="88">
        <v>89</v>
      </c>
      <c r="E95" s="89" t="s">
        <v>15</v>
      </c>
      <c r="F95" s="90">
        <v>0.2</v>
      </c>
      <c r="G95" s="78">
        <f t="shared" si="9"/>
        <v>71.734000000000009</v>
      </c>
    </row>
    <row r="96" spans="1:7" ht="48" x14ac:dyDescent="0.2">
      <c r="A96" s="94"/>
      <c r="B96" s="9" t="s">
        <v>141</v>
      </c>
      <c r="C96" s="9" t="s">
        <v>142</v>
      </c>
      <c r="D96" s="91">
        <f>SUM(126*4)</f>
        <v>504</v>
      </c>
      <c r="E96" s="89" t="s">
        <v>143</v>
      </c>
      <c r="F96" s="90">
        <v>0.2</v>
      </c>
      <c r="G96" s="78">
        <f t="shared" si="9"/>
        <v>406.22400000000005</v>
      </c>
    </row>
    <row r="97" spans="1:7" ht="84" x14ac:dyDescent="0.2">
      <c r="A97" s="94"/>
      <c r="B97" s="9" t="s">
        <v>144</v>
      </c>
      <c r="C97" s="9" t="s">
        <v>145</v>
      </c>
      <c r="D97" s="91">
        <f>SUM(126*8)</f>
        <v>1008</v>
      </c>
      <c r="E97" s="89" t="s">
        <v>146</v>
      </c>
      <c r="F97" s="90">
        <v>0.2</v>
      </c>
      <c r="G97" s="78">
        <f t="shared" si="9"/>
        <v>812.44800000000009</v>
      </c>
    </row>
    <row r="98" spans="1:7" ht="12.75" x14ac:dyDescent="0.2">
      <c r="A98" s="94"/>
      <c r="B98" s="9" t="s">
        <v>147</v>
      </c>
      <c r="C98" s="83" t="s">
        <v>148</v>
      </c>
      <c r="D98" s="88">
        <v>126</v>
      </c>
      <c r="E98" s="89" t="s">
        <v>15</v>
      </c>
      <c r="F98" s="90">
        <v>0.2</v>
      </c>
      <c r="G98" s="78">
        <f t="shared" si="9"/>
        <v>101.55600000000001</v>
      </c>
    </row>
    <row r="99" spans="1:7" ht="24" x14ac:dyDescent="0.2">
      <c r="A99" s="94"/>
      <c r="B99" s="9" t="s">
        <v>149</v>
      </c>
      <c r="C99" s="83" t="s">
        <v>150</v>
      </c>
      <c r="D99" s="88">
        <v>126</v>
      </c>
      <c r="E99" s="89" t="s">
        <v>15</v>
      </c>
      <c r="F99" s="90">
        <v>0.2</v>
      </c>
      <c r="G99" s="78">
        <f t="shared" si="9"/>
        <v>101.55600000000001</v>
      </c>
    </row>
    <row r="100" spans="1:7" ht="12.75" x14ac:dyDescent="0.2">
      <c r="A100" s="95"/>
      <c r="B100" s="63"/>
      <c r="C100" s="63" t="s">
        <v>20</v>
      </c>
      <c r="D100" s="64"/>
      <c r="E100" s="64"/>
      <c r="F100" s="16">
        <f>AVERAGE(F93:F99)</f>
        <v>0.19999999999999998</v>
      </c>
      <c r="G100" s="64"/>
    </row>
    <row r="101" spans="1:7" ht="12.75" x14ac:dyDescent="0.2">
      <c r="A101" s="46"/>
      <c r="B101" s="56"/>
      <c r="C101" s="56"/>
      <c r="D101" s="57"/>
      <c r="E101" s="57"/>
      <c r="F101" s="57"/>
      <c r="G101" s="57"/>
    </row>
    <row r="102" spans="1:7" ht="36" x14ac:dyDescent="0.2">
      <c r="A102" s="96" t="s">
        <v>151</v>
      </c>
      <c r="B102" s="38" t="s">
        <v>152</v>
      </c>
      <c r="C102" s="39" t="s">
        <v>153</v>
      </c>
      <c r="D102" s="88">
        <v>2825.5</v>
      </c>
      <c r="E102" s="89" t="s">
        <v>53</v>
      </c>
      <c r="F102" s="92">
        <v>0.1</v>
      </c>
      <c r="G102" s="78">
        <f t="shared" ref="G102:G105" si="10">D102*(1-F102)*(1+0.75%)</f>
        <v>2562.0221250000004</v>
      </c>
    </row>
    <row r="103" spans="1:7" ht="24" x14ac:dyDescent="0.2">
      <c r="A103" s="94"/>
      <c r="B103" s="38" t="s">
        <v>154</v>
      </c>
      <c r="C103" s="39" t="s">
        <v>155</v>
      </c>
      <c r="D103" s="88">
        <v>175</v>
      </c>
      <c r="E103" s="89" t="s">
        <v>156</v>
      </c>
      <c r="F103" s="92">
        <v>0.1</v>
      </c>
      <c r="G103" s="78">
        <f t="shared" si="10"/>
        <v>158.68125000000001</v>
      </c>
    </row>
    <row r="104" spans="1:7" ht="24" x14ac:dyDescent="0.2">
      <c r="A104" s="94"/>
      <c r="B104" s="38" t="s">
        <v>154</v>
      </c>
      <c r="C104" s="39" t="s">
        <v>157</v>
      </c>
      <c r="D104" s="88">
        <v>275</v>
      </c>
      <c r="E104" s="89" t="s">
        <v>156</v>
      </c>
      <c r="F104" s="92">
        <v>0.1</v>
      </c>
      <c r="G104" s="78">
        <f t="shared" si="10"/>
        <v>249.35625000000002</v>
      </c>
    </row>
    <row r="105" spans="1:7" ht="24" x14ac:dyDescent="0.2">
      <c r="A105" s="94"/>
      <c r="B105" s="38" t="s">
        <v>154</v>
      </c>
      <c r="C105" s="39" t="s">
        <v>158</v>
      </c>
      <c r="D105" s="88">
        <v>375</v>
      </c>
      <c r="E105" s="89" t="s">
        <v>156</v>
      </c>
      <c r="F105" s="92">
        <v>0.1</v>
      </c>
      <c r="G105" s="78">
        <f t="shared" si="10"/>
        <v>340.03125</v>
      </c>
    </row>
    <row r="106" spans="1:7" ht="12.75" x14ac:dyDescent="0.2">
      <c r="A106" s="95"/>
      <c r="B106" s="63"/>
      <c r="C106" s="63" t="s">
        <v>20</v>
      </c>
      <c r="D106" s="64"/>
      <c r="E106" s="64"/>
      <c r="F106" s="16">
        <f>AVERAGE(F102:F105)</f>
        <v>0.1</v>
      </c>
      <c r="G106" s="64"/>
    </row>
    <row r="107" spans="1:7" ht="12.75" x14ac:dyDescent="0.2">
      <c r="A107" s="46"/>
      <c r="B107" s="47"/>
      <c r="C107" s="47"/>
      <c r="D107" s="48"/>
      <c r="E107" s="48"/>
      <c r="F107" s="48"/>
      <c r="G107" s="48"/>
    </row>
  </sheetData>
  <mergeCells count="14">
    <mergeCell ref="A102:A106"/>
    <mergeCell ref="A40:A45"/>
    <mergeCell ref="A13:A38"/>
    <mergeCell ref="A1:G1"/>
    <mergeCell ref="A2:G2"/>
    <mergeCell ref="A3:G3"/>
    <mergeCell ref="A4:G4"/>
    <mergeCell ref="A5:G5"/>
    <mergeCell ref="A7:A10"/>
    <mergeCell ref="A47:A62"/>
    <mergeCell ref="A64:A67"/>
    <mergeCell ref="A69:A85"/>
    <mergeCell ref="A87:A91"/>
    <mergeCell ref="A93:A100"/>
  </mergeCells>
  <printOptions horizontalCentered="1" gridLines="1"/>
  <pageMargins left="0.7" right="0.7" top="0.75" bottom="0.75" header="0" footer="0"/>
  <pageSetup fitToHeight="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Jenifer Remote</cp:lastModifiedBy>
  <dcterms:modified xsi:type="dcterms:W3CDTF">2024-05-02T17:43:19Z</dcterms:modified>
</cp:coreProperties>
</file>